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2" i="1" l="1"/>
  <c r="G38" i="1"/>
  <c r="G28" i="1"/>
  <c r="G26" i="1"/>
  <c r="E40" i="1" l="1"/>
  <c r="D40" i="1"/>
  <c r="F41" i="1"/>
  <c r="C40" i="1" l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35" i="1"/>
  <c r="C24" i="1"/>
  <c r="C19" i="1"/>
  <c r="C16" i="1"/>
  <c r="C7" i="1"/>
  <c r="C84" i="1" l="1"/>
  <c r="E24" i="1"/>
  <c r="D24" i="1"/>
  <c r="F33" i="1"/>
  <c r="G40" i="1"/>
  <c r="E80" i="1"/>
  <c r="D80" i="1"/>
  <c r="E78" i="1"/>
  <c r="D78" i="1"/>
  <c r="E74" i="1"/>
  <c r="G74" i="1" s="1"/>
  <c r="D74" i="1"/>
  <c r="E69" i="1"/>
  <c r="D69" i="1"/>
  <c r="E63" i="1"/>
  <c r="G63" i="1" s="1"/>
  <c r="D63" i="1"/>
  <c r="E56" i="1"/>
  <c r="G56" i="1" s="1"/>
  <c r="D56" i="1"/>
  <c r="E53" i="1"/>
  <c r="G53" i="1" s="1"/>
  <c r="D53" i="1"/>
  <c r="E45" i="1"/>
  <c r="G45" i="1" s="1"/>
  <c r="D45" i="1"/>
  <c r="E35" i="1"/>
  <c r="G35" i="1" s="1"/>
  <c r="D35" i="1"/>
  <c r="E19" i="1"/>
  <c r="G19" i="1" s="1"/>
  <c r="D19" i="1"/>
  <c r="E16" i="1"/>
  <c r="D16" i="1"/>
  <c r="E7" i="1"/>
  <c r="G7" i="1" s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18" i="1"/>
  <c r="F17" i="1"/>
  <c r="F15" i="1"/>
  <c r="F14" i="1"/>
  <c r="F13" i="1"/>
  <c r="F12" i="1"/>
  <c r="F11" i="1"/>
  <c r="F10" i="1"/>
  <c r="F9" i="1"/>
  <c r="F8" i="1"/>
  <c r="F80" i="1" l="1"/>
  <c r="F69" i="1"/>
  <c r="F45" i="1"/>
  <c r="F7" i="1"/>
  <c r="F40" i="1"/>
  <c r="F24" i="1"/>
  <c r="E84" i="1"/>
  <c r="G84" i="1" s="1"/>
  <c r="G80" i="1"/>
  <c r="F78" i="1"/>
  <c r="G78" i="1"/>
  <c r="G69" i="1"/>
  <c r="G24" i="1"/>
  <c r="G16" i="1"/>
  <c r="F35" i="1"/>
  <c r="F56" i="1"/>
  <c r="F63" i="1"/>
  <c r="F74" i="1"/>
  <c r="F53" i="1"/>
  <c r="D84" i="1"/>
  <c r="F19" i="1"/>
  <c r="F16" i="1"/>
  <c r="F84" i="1" l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<sst xmlns="http://schemas.openxmlformats.org/spreadsheetml/2006/main" count="164" uniqueCount="164">
  <si>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</si>
  <si>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</si>
  <si>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</si>
  <si>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</si>
  <si>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</si>
  <si>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</si>
  <si>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</si>
  <si>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</si>
  <si>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</si>
  <si>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</si>
  <si>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</si>
  <si>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</si>
  <si>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</si>
  <si>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</si>
  <si>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</si>
  <si>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</si>
  <si>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</si>
  <si>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</si>
  <si>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</si>
  <si>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</si>
  <si>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</si>
  <si>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</si>
  <si>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</si>
  <si>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</si>
  <si>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</si>
  <si>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</si>
  <si>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</si>
  <si>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</si>
  <si>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</si>
  <si>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</si>
  <si>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</si>
  <si>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</si>
  <si>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</si>
  <si>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</si>
  <si>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</si>
  <si>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</si>
  <si>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</si>
  <si>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</si>
  <si>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</si>
  <si>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</si>
  <si>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</si>
  <si>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</si>
  <si>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</si>
  <si>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</si>
  <si>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</si>
  <si>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</si>
  <si>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</si>
  <si>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</si>
  <si>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</si>
  <si>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</si>
  <si>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</si>
  <si>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</si>
  <si>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</si>
  <si>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</si>
  <si>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</si>
  <si>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</si>
  <si>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</si>
  <si>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</si>
  <si>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</si>
  <si>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</si>
  <si>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</si>
  <si>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</si>
  <si>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</si>
  <si>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</si>
  <si>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</si>
  <si>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</si>
  <si>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</si>
  <si>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</si>
  <si>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</si>
  <si>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</si>
  <si>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</si>
  <si>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</si>
  <si>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</si>
  <si>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</si>
  <si>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</si>
  <si>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</si>
  <si>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</si>
  <si>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</si>
  <si>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</si>
  <si>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</si>
  <si>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</si>
  <si>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</si>
  <si>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</si>
  <si>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</si>
  <si>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</si>
  <si>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</si>
  <si>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</si>
  <si>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</si>
  <si>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</si>
  <si>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</si>
  <si>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</si>
  <si>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</si>
  <si>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</si>
  <si>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</si>
  <si>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</si>
  <si>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</si>
  <si>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</si>
  <si>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</si>
  <si>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</si>
  <si>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</si>
  <si>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</si>
  <si>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</si>
  <si>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</si>
  <si>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</si>
  <si>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</si>
  <si>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</si>
  <si>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</si>
  <si>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</si>
  <si>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</si>
  <si>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</si>
  <si>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</si>
  <si>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</si>
  <si>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</si>
  <si>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</si>
  <si>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</si>
  <si>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</si>
  <si>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</si>
  <si>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</si>
  <si>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</si>
  <si>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</si>
  <si>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</si>
  <si>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</si>
  <si>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</si>
  <si>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</si>
  <si>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</si>
  <si>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</si>
  <si>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</si>
  <si>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</si>
  <si>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</si>
  <si>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</si>
  <si>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</si>
  <si>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</si>
  <si>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</si>
  <si>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</si>
  <si>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</si>
  <si>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</si>
  <si>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</si>
  <si>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</si>
  <si>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</si>
  <si>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</si>
  <si>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</si>
  <si>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</si>
  <si>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</si>
  <si>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</si>
  <si>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</si>
  <si>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</si>
  <si>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</si>
  <si>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</si>
  <si>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</si>
  <si>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</si>
  <si>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</si>
  <si>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</si>
  <si>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</si>
  <si>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</si>
  <si>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</si>
  <si>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</si>
  <si>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Уточненные бюджетные назначения
на 2021 год</t>
  </si>
  <si>
    <t>Темп роста 2021 к соответствующему периоду 2020, %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</si>
  <si>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</si>
  <si>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</si>
  <si>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</si>
  <si>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областного бюджета Брянской области за первое полугодие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</si>
  <si>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1 полугодие
2020 года</t>
  </si>
  <si>
    <t>Кассовое исполнение
за 1 полугодие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</si>
</sst>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3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zoomScaleNormal="100" zoomScaleSheetLayoutView="100" workbookViewId="0">
      <selection activeCell="E84" sqref="E84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5"/>
      <c r="B1" s="25"/>
      <c r="C1" s="25"/>
      <c r="D1" s="25"/>
      <c r="E1" s="25"/>
    </row>
    <row r="2" spans="1:7" s="3" customFormat="1" ht="43.2" customHeight="1" x14ac:dyDescent="0.3">
      <c r="A2" s="30" t="s">
        <v>161</v>
      </c>
      <c r="B2" s="30"/>
      <c r="C2" s="30"/>
      <c r="D2" s="30"/>
      <c r="E2" s="30"/>
      <c r="F2" s="30"/>
      <c r="G2" s="30"/>
    </row>
    <row r="3" spans="1:7" s="3" customFormat="1" ht="15.6" x14ac:dyDescent="0.3">
      <c r="A3" s="4"/>
      <c r="B3" s="4"/>
      <c r="C3" s="4"/>
      <c r="D3" s="26"/>
      <c r="E3" s="26"/>
      <c r="F3" s="5" t="s">
        <v>148</v>
      </c>
    </row>
    <row r="4" spans="1:7" s="3" customFormat="1" ht="22.5" customHeight="1" x14ac:dyDescent="0.3">
      <c r="A4" s="22" t="s">
        <v>144</v>
      </c>
      <c r="B4" s="22" t="s">
        <v>145</v>
      </c>
      <c r="C4" s="27" t="s">
        <v>162</v>
      </c>
      <c r="D4" s="27" t="s">
        <v>156</v>
      </c>
      <c r="E4" s="27" t="s">
        <v>163</v>
      </c>
      <c r="F4" s="27" t="s">
        <v>147</v>
      </c>
      <c r="G4" s="27" t="s">
        <v>157</v>
      </c>
    </row>
    <row r="5" spans="1:7" s="3" customFormat="1" ht="35.4" customHeight="1" x14ac:dyDescent="0.3">
      <c r="A5" s="23"/>
      <c r="B5" s="23"/>
      <c r="C5" s="28"/>
      <c r="D5" s="28"/>
      <c r="E5" s="28"/>
      <c r="F5" s="28"/>
      <c r="G5" s="28"/>
    </row>
    <row r="6" spans="1:7" s="3" customFormat="1" ht="39.6" customHeight="1" x14ac:dyDescent="0.3">
      <c r="A6" s="24"/>
      <c r="B6" s="24"/>
      <c r="C6" s="29"/>
      <c r="D6" s="29"/>
      <c r="E6" s="29"/>
      <c r="F6" s="29"/>
      <c r="G6" s="29"/>
    </row>
    <row r="7" spans="1:7" ht="18" customHeight="1" x14ac:dyDescent="0.3">
      <c r="A7" s="11" t="s">
        <v>99</v>
      </c>
      <c r="B7" s="12" t="s">
        <v>6</v>
      </c>
      <c r="C7" s="6">
        <f>C8+C9+C10+C11+C12+C13+C14+C15</f>
        <v>812478242.13000011</v>
      </c>
      <c r="D7" s="6">
        <f>D8+D9+D10+D11+D12+D13+D14+D15</f>
        <v>2133838756.45</v>
      </c>
      <c r="E7" s="6">
        <f>E8+E9+E10+E11+E12+E13+E14+E15</f>
        <v>660123498.23000002</v>
      </c>
      <c r="F7" s="7">
        <f>E7/D7*100</f>
        <v>30.935959722103213</v>
      </c>
      <c r="G7" s="7">
        <f>E7/C7*100</f>
        <v>81.248144750241494</v>
      </c>
    </row>
    <row r="8" spans="1:7" ht="31.2" x14ac:dyDescent="0.3">
      <c r="A8" s="10" t="s">
        <v>134</v>
      </c>
      <c r="B8" s="13" t="s">
        <v>39</v>
      </c>
      <c r="C8" s="14">
        <v>2204350.08</v>
      </c>
      <c r="D8" s="14">
        <v>7054674</v>
      </c>
      <c r="E8" s="14">
        <v>2650529.23</v>
      </c>
      <c r="F8" s="8">
        <f t="shared" ref="F8:F73" si="0">E8/D8*100</f>
        <v>37.571250351185611</v>
      </c>
      <c r="G8" s="8">
        <f t="shared" ref="G8:G71" si="1">E8/C8*100</f>
        <v>120.24084804170488</v>
      </c>
    </row>
    <row r="9" spans="1:7" ht="50.4" customHeight="1" x14ac:dyDescent="0.3">
      <c r="A9" s="10" t="s">
        <v>87</v>
      </c>
      <c r="B9" s="13" t="s">
        <v>52</v>
      </c>
      <c r="C9" s="14">
        <v>70304843.120000005</v>
      </c>
      <c r="D9" s="14">
        <v>163016043</v>
      </c>
      <c r="E9" s="14">
        <v>71066491.819999993</v>
      </c>
      <c r="F9" s="8">
        <f t="shared" si="0"/>
        <v>43.594783993131273</v>
      </c>
      <c r="G9" s="8">
        <f t="shared" si="1"/>
        <v>101.08335168133434</v>
      </c>
    </row>
    <row r="10" spans="1:7" ht="51" customHeight="1" x14ac:dyDescent="0.3">
      <c r="A10" s="10" t="s">
        <v>17</v>
      </c>
      <c r="B10" s="13" t="s">
        <v>69</v>
      </c>
      <c r="C10" s="14">
        <v>106440372.66</v>
      </c>
      <c r="D10" s="14">
        <v>317703383</v>
      </c>
      <c r="E10" s="14">
        <v>126186642.91</v>
      </c>
      <c r="F10" s="8">
        <f t="shared" si="0"/>
        <v>39.718381881378953</v>
      </c>
      <c r="G10" s="8">
        <f t="shared" si="1"/>
        <v>118.55148545286951</v>
      </c>
    </row>
    <row r="11" spans="1:7" ht="15.6" x14ac:dyDescent="0.3">
      <c r="A11" s="10" t="s">
        <v>29</v>
      </c>
      <c r="B11" s="13" t="s">
        <v>85</v>
      </c>
      <c r="C11" s="14">
        <v>103211311.19</v>
      </c>
      <c r="D11" s="14">
        <v>305826122</v>
      </c>
      <c r="E11" s="14">
        <v>111027797.86</v>
      </c>
      <c r="F11" s="8">
        <f t="shared" si="0"/>
        <v>36.304223175546788</v>
      </c>
      <c r="G11" s="8">
        <f t="shared" si="1"/>
        <v>107.5732849237917</v>
      </c>
    </row>
    <row r="12" spans="1:7" ht="46.8" x14ac:dyDescent="0.3">
      <c r="A12" s="10" t="s">
        <v>78</v>
      </c>
      <c r="B12" s="13" t="s">
        <v>103</v>
      </c>
      <c r="C12" s="14">
        <v>67498769.609999999</v>
      </c>
      <c r="D12" s="14">
        <v>149945405</v>
      </c>
      <c r="E12" s="14">
        <v>69171179.989999995</v>
      </c>
      <c r="F12" s="8">
        <f t="shared" si="0"/>
        <v>46.130910106915245</v>
      </c>
      <c r="G12" s="8">
        <f t="shared" si="1"/>
        <v>102.47769017074384</v>
      </c>
    </row>
    <row r="13" spans="1:7" ht="15.6" x14ac:dyDescent="0.3">
      <c r="A13" s="10" t="s">
        <v>10</v>
      </c>
      <c r="B13" s="13" t="s">
        <v>117</v>
      </c>
      <c r="C13" s="14">
        <v>140975270.52000001</v>
      </c>
      <c r="D13" s="14">
        <v>49463424</v>
      </c>
      <c r="E13" s="14">
        <v>25638181.079999998</v>
      </c>
      <c r="F13" s="8">
        <f t="shared" si="0"/>
        <v>51.832604795009743</v>
      </c>
      <c r="G13" s="8">
        <f t="shared" si="1"/>
        <v>18.186296777747796</v>
      </c>
    </row>
    <row r="14" spans="1:7" ht="15.6" x14ac:dyDescent="0.3">
      <c r="A14" s="10" t="s">
        <v>141</v>
      </c>
      <c r="B14" s="13" t="s">
        <v>122</v>
      </c>
      <c r="C14" s="14">
        <v>0</v>
      </c>
      <c r="D14" s="14">
        <v>70000000</v>
      </c>
      <c r="E14" s="14">
        <v>0</v>
      </c>
      <c r="F14" s="8">
        <f t="shared" si="0"/>
        <v>0</v>
      </c>
      <c r="G14" s="8"/>
    </row>
    <row r="15" spans="1:7" ht="15.6" x14ac:dyDescent="0.3">
      <c r="A15" s="10" t="s">
        <v>96</v>
      </c>
      <c r="B15" s="13" t="s">
        <v>8</v>
      </c>
      <c r="C15" s="14">
        <v>321843324.94999999</v>
      </c>
      <c r="D15" s="14">
        <v>1070829705.45</v>
      </c>
      <c r="E15" s="14">
        <v>254382675.34</v>
      </c>
      <c r="F15" s="8">
        <f t="shared" si="0"/>
        <v>23.755661058459292</v>
      </c>
      <c r="G15" s="8">
        <f t="shared" si="1"/>
        <v>79.039288877443596</v>
      </c>
    </row>
    <row r="16" spans="1:7" ht="15.6" x14ac:dyDescent="0.3">
      <c r="A16" s="11" t="s">
        <v>130</v>
      </c>
      <c r="B16" s="12" t="s">
        <v>131</v>
      </c>
      <c r="C16" s="6">
        <f>C17+C18</f>
        <v>39794436.730000004</v>
      </c>
      <c r="D16" s="6">
        <f>D17+D18</f>
        <v>169415571</v>
      </c>
      <c r="E16" s="6">
        <f>E17+E18</f>
        <v>40668329.740000002</v>
      </c>
      <c r="F16" s="7">
        <f t="shared" si="0"/>
        <v>24.00507196590566</v>
      </c>
      <c r="G16" s="7">
        <f t="shared" si="1"/>
        <v>102.19601804123839</v>
      </c>
    </row>
    <row r="17" spans="1:7" ht="15.6" x14ac:dyDescent="0.3">
      <c r="A17" s="10" t="s">
        <v>128</v>
      </c>
      <c r="B17" s="13" t="s">
        <v>26</v>
      </c>
      <c r="C17" s="14">
        <v>13992705.27</v>
      </c>
      <c r="D17" s="14">
        <v>30781600</v>
      </c>
      <c r="E17" s="14">
        <v>15125356.470000001</v>
      </c>
      <c r="F17" s="8">
        <f t="shared" si="0"/>
        <v>49.137655190113577</v>
      </c>
      <c r="G17" s="8">
        <f t="shared" si="1"/>
        <v>108.09458341431927</v>
      </c>
    </row>
    <row r="18" spans="1:7" ht="15.6" x14ac:dyDescent="0.3">
      <c r="A18" s="10" t="s">
        <v>24</v>
      </c>
      <c r="B18" s="13" t="s">
        <v>46</v>
      </c>
      <c r="C18" s="14">
        <v>25801731.460000001</v>
      </c>
      <c r="D18" s="14">
        <v>138633971</v>
      </c>
      <c r="E18" s="14">
        <v>25542973.27</v>
      </c>
      <c r="F18" s="8">
        <f t="shared" si="0"/>
        <v>18.424757716851374</v>
      </c>
      <c r="G18" s="8">
        <f t="shared" si="1"/>
        <v>98.997128582625749</v>
      </c>
    </row>
    <row r="19" spans="1:7" ht="31.2" x14ac:dyDescent="0.3">
      <c r="A19" s="11" t="s">
        <v>21</v>
      </c>
      <c r="B19" s="12" t="s">
        <v>102</v>
      </c>
      <c r="C19" s="6">
        <f>C20+C21+C22+C23</f>
        <v>343500784.01999998</v>
      </c>
      <c r="D19" s="6">
        <f>D20+D21+D22+D23</f>
        <v>1065436693.91</v>
      </c>
      <c r="E19" s="6">
        <f>E20+E21+E22+E23</f>
        <v>342585610.97000003</v>
      </c>
      <c r="F19" s="7">
        <f t="shared" si="0"/>
        <v>32.154478340027879</v>
      </c>
      <c r="G19" s="7">
        <f t="shared" si="1"/>
        <v>99.733574683792668</v>
      </c>
    </row>
    <row r="20" spans="1:7" ht="33.6" customHeight="1" x14ac:dyDescent="0.3">
      <c r="A20" s="10" t="s">
        <v>115</v>
      </c>
      <c r="B20" s="13" t="s">
        <v>95</v>
      </c>
      <c r="C20" s="14">
        <v>18430323.809999999</v>
      </c>
      <c r="D20" s="14">
        <v>0</v>
      </c>
      <c r="E20" s="14">
        <v>0</v>
      </c>
      <c r="F20" s="8"/>
      <c r="G20" s="8">
        <f t="shared" si="1"/>
        <v>0</v>
      </c>
    </row>
    <row r="21" spans="1:7" ht="46.8" x14ac:dyDescent="0.3">
      <c r="A21" s="10" t="s">
        <v>160</v>
      </c>
      <c r="B21" s="13" t="s">
        <v>49</v>
      </c>
      <c r="C21" s="14">
        <v>280563715.18000001</v>
      </c>
      <c r="D21" s="14">
        <v>541897519.77999997</v>
      </c>
      <c r="E21" s="14">
        <v>185196410.75999999</v>
      </c>
      <c r="F21" s="8">
        <f t="shared" si="0"/>
        <v>34.175541315484558</v>
      </c>
      <c r="G21" s="8">
        <f t="shared" si="1"/>
        <v>66.00868207108833</v>
      </c>
    </row>
    <row r="22" spans="1:7" ht="15.6" x14ac:dyDescent="0.3">
      <c r="A22" s="10" t="s">
        <v>82</v>
      </c>
      <c r="B22" s="13" t="s">
        <v>67</v>
      </c>
      <c r="C22" s="14">
        <v>840000</v>
      </c>
      <c r="D22" s="14">
        <v>2200000</v>
      </c>
      <c r="E22" s="14">
        <v>755000</v>
      </c>
      <c r="F22" s="8">
        <f t="shared" si="0"/>
        <v>34.31818181818182</v>
      </c>
      <c r="G22" s="8">
        <f t="shared" si="1"/>
        <v>89.88095238095238</v>
      </c>
    </row>
    <row r="23" spans="1:7" ht="31.2" x14ac:dyDescent="0.3">
      <c r="A23" s="10" t="s">
        <v>112</v>
      </c>
      <c r="B23" s="13" t="s">
        <v>110</v>
      </c>
      <c r="C23" s="14">
        <v>43666745.030000001</v>
      </c>
      <c r="D23" s="14">
        <v>521339174.13</v>
      </c>
      <c r="E23" s="14">
        <v>156634200.21000001</v>
      </c>
      <c r="F23" s="8">
        <f t="shared" si="0"/>
        <v>30.044586707183075</v>
      </c>
      <c r="G23" s="8">
        <f t="shared" si="1"/>
        <v>358.70363156765842</v>
      </c>
    </row>
    <row r="24" spans="1:7" ht="15.6" x14ac:dyDescent="0.3">
      <c r="A24" s="11" t="s">
        <v>132</v>
      </c>
      <c r="B24" s="12" t="s">
        <v>71</v>
      </c>
      <c r="C24" s="6">
        <f>C25+C26+C27+C28+C29+C30+C31+C32+C33+C34</f>
        <v>8755730580.0599995</v>
      </c>
      <c r="D24" s="6">
        <f>D25+D26+D27+D28+D29+D30+D31+D32+D33+D34</f>
        <v>20465902856.990002</v>
      </c>
      <c r="E24" s="6">
        <f>E25+E26+E27+E28+E29+E30+E31+E32+E33+E34</f>
        <v>6836632391.1899996</v>
      </c>
      <c r="F24" s="7">
        <f t="shared" si="0"/>
        <v>33.404987988863589</v>
      </c>
      <c r="G24" s="7">
        <f t="shared" si="1"/>
        <v>78.081804010273132</v>
      </c>
    </row>
    <row r="25" spans="1:7" ht="15.6" x14ac:dyDescent="0.3">
      <c r="A25" s="10" t="s">
        <v>107</v>
      </c>
      <c r="B25" s="13" t="s">
        <v>83</v>
      </c>
      <c r="C25" s="14">
        <v>100310739.55</v>
      </c>
      <c r="D25" s="14">
        <v>294729452.38999999</v>
      </c>
      <c r="E25" s="14">
        <v>126079157.79000001</v>
      </c>
      <c r="F25" s="8">
        <f t="shared" si="0"/>
        <v>42.777929646191616</v>
      </c>
      <c r="G25" s="8">
        <f t="shared" si="1"/>
        <v>125.68859361978457</v>
      </c>
    </row>
    <row r="26" spans="1:7" ht="15.6" x14ac:dyDescent="0.3">
      <c r="A26" s="10" t="s">
        <v>36</v>
      </c>
      <c r="B26" s="13" t="s">
        <v>140</v>
      </c>
      <c r="C26" s="14">
        <v>180000</v>
      </c>
      <c r="D26" s="14">
        <v>43300000</v>
      </c>
      <c r="E26" s="14">
        <v>200000</v>
      </c>
      <c r="F26" s="8">
        <f t="shared" si="0"/>
        <v>0.46189376443418012</v>
      </c>
      <c r="G26" s="8">
        <f t="shared" si="1"/>
        <v>111.11111111111111</v>
      </c>
    </row>
    <row r="27" spans="1:7" ht="15.6" x14ac:dyDescent="0.3">
      <c r="A27" s="10" t="s">
        <v>54</v>
      </c>
      <c r="B27" s="13" t="s">
        <v>2</v>
      </c>
      <c r="C27" s="14">
        <v>4938963435.3400002</v>
      </c>
      <c r="D27" s="14">
        <v>10947325768.549999</v>
      </c>
      <c r="E27" s="14">
        <v>3135050014.6300001</v>
      </c>
      <c r="F27" s="8">
        <f t="shared" si="0"/>
        <v>28.637587671287918</v>
      </c>
      <c r="G27" s="8">
        <f t="shared" si="1"/>
        <v>63.475870102573097</v>
      </c>
    </row>
    <row r="28" spans="1:7" ht="15.6" x14ac:dyDescent="0.3">
      <c r="A28" s="10" t="s">
        <v>93</v>
      </c>
      <c r="B28" s="13" t="s">
        <v>15</v>
      </c>
      <c r="C28" s="14">
        <v>1531935.67</v>
      </c>
      <c r="D28" s="14">
        <v>98363165.939999998</v>
      </c>
      <c r="E28" s="14">
        <v>1457214.09</v>
      </c>
      <c r="F28" s="8">
        <f t="shared" si="0"/>
        <v>1.4814631839817742</v>
      </c>
      <c r="G28" s="8">
        <f t="shared" si="1"/>
        <v>95.122407457226984</v>
      </c>
    </row>
    <row r="29" spans="1:7" ht="15.6" x14ac:dyDescent="0.3">
      <c r="A29" s="10" t="s">
        <v>118</v>
      </c>
      <c r="B29" s="13" t="s">
        <v>35</v>
      </c>
      <c r="C29" s="14">
        <v>234408943.22</v>
      </c>
      <c r="D29" s="14">
        <v>566907984</v>
      </c>
      <c r="E29" s="14">
        <v>254582977.05000001</v>
      </c>
      <c r="F29" s="8">
        <f t="shared" si="0"/>
        <v>44.907283763003065</v>
      </c>
      <c r="G29" s="8">
        <f t="shared" si="1"/>
        <v>108.60634135919722</v>
      </c>
    </row>
    <row r="30" spans="1:7" ht="15.6" x14ac:dyDescent="0.3">
      <c r="A30" s="10" t="s">
        <v>33</v>
      </c>
      <c r="B30" s="13" t="s">
        <v>53</v>
      </c>
      <c r="C30" s="14">
        <v>265706969</v>
      </c>
      <c r="D30" s="14">
        <v>744734181.70000005</v>
      </c>
      <c r="E30" s="14">
        <v>224981968.13</v>
      </c>
      <c r="F30" s="8">
        <f t="shared" si="0"/>
        <v>30.209700811158562</v>
      </c>
      <c r="G30" s="8">
        <f t="shared" si="1"/>
        <v>84.67296472378186</v>
      </c>
    </row>
    <row r="31" spans="1:7" ht="15.6" x14ac:dyDescent="0.3">
      <c r="A31" s="10" t="s">
        <v>124</v>
      </c>
      <c r="B31" s="13" t="s">
        <v>64</v>
      </c>
      <c r="C31" s="14">
        <v>2738190896.8200002</v>
      </c>
      <c r="D31" s="14">
        <v>7139742120.1000004</v>
      </c>
      <c r="E31" s="14">
        <v>2836079363.4699998</v>
      </c>
      <c r="F31" s="8">
        <f t="shared" si="0"/>
        <v>39.722434168676628</v>
      </c>
      <c r="G31" s="8">
        <f t="shared" si="1"/>
        <v>103.5749321482181</v>
      </c>
    </row>
    <row r="32" spans="1:7" ht="15.6" x14ac:dyDescent="0.3">
      <c r="A32" s="10" t="s">
        <v>28</v>
      </c>
      <c r="B32" s="13" t="s">
        <v>22</v>
      </c>
      <c r="C32" s="14">
        <v>5243100</v>
      </c>
      <c r="D32" s="14">
        <v>49237228</v>
      </c>
      <c r="E32" s="14">
        <v>10899096.66</v>
      </c>
      <c r="F32" s="8">
        <f t="shared" si="0"/>
        <v>22.135886000730991</v>
      </c>
      <c r="G32" s="8">
        <f t="shared" si="1"/>
        <v>207.87504834925903</v>
      </c>
    </row>
    <row r="33" spans="1:7" s="15" customFormat="1" ht="31.2" x14ac:dyDescent="0.3">
      <c r="A33" s="10" t="s">
        <v>152</v>
      </c>
      <c r="B33" s="13" t="s">
        <v>153</v>
      </c>
      <c r="C33" s="14">
        <v>0</v>
      </c>
      <c r="D33" s="14">
        <v>99000</v>
      </c>
      <c r="E33" s="14">
        <v>0</v>
      </c>
      <c r="F33" s="8">
        <f t="shared" si="0"/>
        <v>0</v>
      </c>
      <c r="G33" s="8"/>
    </row>
    <row r="34" spans="1:7" ht="15.6" x14ac:dyDescent="0.3">
      <c r="A34" s="10" t="s">
        <v>9</v>
      </c>
      <c r="B34" s="13" t="s">
        <v>55</v>
      </c>
      <c r="C34" s="14">
        <v>471194560.45999998</v>
      </c>
      <c r="D34" s="14">
        <v>581463956.30999994</v>
      </c>
      <c r="E34" s="14">
        <v>247302599.37</v>
      </c>
      <c r="F34" s="8">
        <f t="shared" si="0"/>
        <v>42.531028223897998</v>
      </c>
      <c r="G34" s="8">
        <f t="shared" si="1"/>
        <v>52.484179598459882</v>
      </c>
    </row>
    <row r="35" spans="1:7" ht="15.6" x14ac:dyDescent="0.3">
      <c r="A35" s="11" t="s">
        <v>129</v>
      </c>
      <c r="B35" s="12" t="s">
        <v>43</v>
      </c>
      <c r="C35" s="6">
        <f>C36+C37+C38+C39</f>
        <v>188832782.06</v>
      </c>
      <c r="D35" s="6">
        <f>D36+D37+D38+D39</f>
        <v>1815643731.8800001</v>
      </c>
      <c r="E35" s="6">
        <f>E36+E37+E38+E39</f>
        <v>362896026.69999999</v>
      </c>
      <c r="F35" s="7">
        <f t="shared" si="0"/>
        <v>19.987182525298667</v>
      </c>
      <c r="G35" s="7">
        <f t="shared" si="1"/>
        <v>192.17850986524834</v>
      </c>
    </row>
    <row r="36" spans="1:7" ht="15.6" x14ac:dyDescent="0.3">
      <c r="A36" s="10" t="s">
        <v>7</v>
      </c>
      <c r="B36" s="13" t="s">
        <v>61</v>
      </c>
      <c r="C36" s="14">
        <v>55059287.530000001</v>
      </c>
      <c r="D36" s="14">
        <v>257272275.91999999</v>
      </c>
      <c r="E36" s="14">
        <v>45034763.350000001</v>
      </c>
      <c r="F36" s="8">
        <f t="shared" si="0"/>
        <v>17.504709043738458</v>
      </c>
      <c r="G36" s="8">
        <f t="shared" si="1"/>
        <v>81.793218492814745</v>
      </c>
    </row>
    <row r="37" spans="1:7" ht="15.6" x14ac:dyDescent="0.3">
      <c r="A37" s="10" t="s">
        <v>47</v>
      </c>
      <c r="B37" s="13" t="s">
        <v>75</v>
      </c>
      <c r="C37" s="14">
        <v>63233394.75</v>
      </c>
      <c r="D37" s="14">
        <v>819650514.10000002</v>
      </c>
      <c r="E37" s="14">
        <v>16561183.51</v>
      </c>
      <c r="F37" s="8">
        <f t="shared" si="0"/>
        <v>2.0205176749244962</v>
      </c>
      <c r="G37" s="8">
        <f t="shared" si="1"/>
        <v>26.190565247171076</v>
      </c>
    </row>
    <row r="38" spans="1:7" ht="15.6" x14ac:dyDescent="0.3">
      <c r="A38" s="10" t="s">
        <v>57</v>
      </c>
      <c r="B38" s="13" t="s">
        <v>89</v>
      </c>
      <c r="C38" s="14">
        <v>50792213.380000003</v>
      </c>
      <c r="D38" s="14">
        <v>333232430.86000001</v>
      </c>
      <c r="E38" s="14">
        <v>137255352.97999999</v>
      </c>
      <c r="F38" s="8">
        <f t="shared" si="0"/>
        <v>41.189074132362791</v>
      </c>
      <c r="G38" s="8">
        <f t="shared" si="1"/>
        <v>270.22912341529462</v>
      </c>
    </row>
    <row r="39" spans="1:7" ht="31.2" x14ac:dyDescent="0.3">
      <c r="A39" s="10" t="s">
        <v>3</v>
      </c>
      <c r="B39" s="13" t="s">
        <v>126</v>
      </c>
      <c r="C39" s="14">
        <v>19747886.399999999</v>
      </c>
      <c r="D39" s="14">
        <v>405488511</v>
      </c>
      <c r="E39" s="14">
        <v>164044726.86000001</v>
      </c>
      <c r="F39" s="8">
        <f t="shared" si="0"/>
        <v>40.456072714721138</v>
      </c>
      <c r="G39" s="8">
        <f t="shared" si="1"/>
        <v>830.69511104742855</v>
      </c>
    </row>
    <row r="40" spans="1:7" ht="15.6" x14ac:dyDescent="0.3">
      <c r="A40" s="11" t="s">
        <v>139</v>
      </c>
      <c r="B40" s="12" t="s">
        <v>16</v>
      </c>
      <c r="C40" s="6">
        <f>C42+C43+C44</f>
        <v>10175289.810000001</v>
      </c>
      <c r="D40" s="6">
        <f>D41+D42+D43+D44</f>
        <v>16595855.51</v>
      </c>
      <c r="E40" s="6">
        <f>E41+E42+E43+E44</f>
        <v>5344953.42</v>
      </c>
      <c r="F40" s="7">
        <f t="shared" si="0"/>
        <v>32.206555526946737</v>
      </c>
      <c r="G40" s="7">
        <f t="shared" si="1"/>
        <v>52.52875858874431</v>
      </c>
    </row>
    <row r="41" spans="1:7" s="19" customFormat="1" ht="15.6" x14ac:dyDescent="0.3">
      <c r="A41" s="10" t="s">
        <v>158</v>
      </c>
      <c r="B41" s="13" t="s">
        <v>159</v>
      </c>
      <c r="C41" s="14">
        <v>0</v>
      </c>
      <c r="D41" s="14">
        <v>500000</v>
      </c>
      <c r="E41" s="14">
        <v>155070.06</v>
      </c>
      <c r="F41" s="8">
        <f t="shared" si="0"/>
        <v>31.014012000000001</v>
      </c>
      <c r="G41" s="7"/>
    </row>
    <row r="42" spans="1:7" ht="31.2" x14ac:dyDescent="0.3">
      <c r="A42" s="10" t="s">
        <v>48</v>
      </c>
      <c r="B42" s="13" t="s">
        <v>65</v>
      </c>
      <c r="C42" s="14">
        <v>24400</v>
      </c>
      <c r="D42" s="14">
        <v>45200</v>
      </c>
      <c r="E42" s="14">
        <v>24400</v>
      </c>
      <c r="F42" s="8">
        <f t="shared" si="0"/>
        <v>53.982300884955748</v>
      </c>
      <c r="G42" s="8">
        <f t="shared" si="1"/>
        <v>100</v>
      </c>
    </row>
    <row r="43" spans="1:7" ht="31.2" x14ac:dyDescent="0.3">
      <c r="A43" s="10" t="s">
        <v>109</v>
      </c>
      <c r="B43" s="13" t="s">
        <v>79</v>
      </c>
      <c r="C43" s="14">
        <v>0</v>
      </c>
      <c r="D43" s="14">
        <v>400000</v>
      </c>
      <c r="E43" s="14">
        <v>0</v>
      </c>
      <c r="F43" s="8">
        <f t="shared" si="0"/>
        <v>0</v>
      </c>
      <c r="G43" s="7"/>
    </row>
    <row r="44" spans="1:7" ht="15.6" x14ac:dyDescent="0.3">
      <c r="A44" s="10" t="s">
        <v>11</v>
      </c>
      <c r="B44" s="13" t="s">
        <v>94</v>
      </c>
      <c r="C44" s="14">
        <v>10150889.810000001</v>
      </c>
      <c r="D44" s="14">
        <v>15650655.51</v>
      </c>
      <c r="E44" s="14">
        <v>5165483.3600000003</v>
      </c>
      <c r="F44" s="8">
        <f t="shared" si="0"/>
        <v>33.00490101963787</v>
      </c>
      <c r="G44" s="8">
        <f t="shared" si="1"/>
        <v>50.887000614579627</v>
      </c>
    </row>
    <row r="45" spans="1:7" ht="15.6" x14ac:dyDescent="0.3">
      <c r="A45" s="11" t="s">
        <v>137</v>
      </c>
      <c r="B45" s="12" t="s">
        <v>138</v>
      </c>
      <c r="C45" s="6">
        <f>C46+C47+C48+C49+C50+C51+C52</f>
        <v>7006743202.8399992</v>
      </c>
      <c r="D45" s="6">
        <f>D46+D47+D48+D49+D50+D51+D52</f>
        <v>16343277443.059999</v>
      </c>
      <c r="E45" s="6">
        <f>E46+E47+E48+E49+E50+E51+E52</f>
        <v>7729013851.9899998</v>
      </c>
      <c r="F45" s="7">
        <f t="shared" si="0"/>
        <v>47.291700694171624</v>
      </c>
      <c r="G45" s="7">
        <f t="shared" si="1"/>
        <v>110.30822206895277</v>
      </c>
    </row>
    <row r="46" spans="1:7" ht="15.6" x14ac:dyDescent="0.3">
      <c r="A46" s="10" t="s">
        <v>104</v>
      </c>
      <c r="B46" s="13" t="s">
        <v>5</v>
      </c>
      <c r="C46" s="14">
        <v>49117847.439999998</v>
      </c>
      <c r="D46" s="14">
        <v>512075444.56</v>
      </c>
      <c r="E46" s="14">
        <v>119435538.01000001</v>
      </c>
      <c r="F46" s="8">
        <f t="shared" si="0"/>
        <v>23.323816691234782</v>
      </c>
      <c r="G46" s="8">
        <f t="shared" si="1"/>
        <v>243.16118118958028</v>
      </c>
    </row>
    <row r="47" spans="1:7" ht="15.6" x14ac:dyDescent="0.3">
      <c r="A47" s="10" t="s">
        <v>81</v>
      </c>
      <c r="B47" s="13" t="s">
        <v>20</v>
      </c>
      <c r="C47" s="14">
        <v>926945056.65999997</v>
      </c>
      <c r="D47" s="14">
        <v>3230613886.1799998</v>
      </c>
      <c r="E47" s="14">
        <v>1423188994.8199999</v>
      </c>
      <c r="F47" s="8">
        <f t="shared" si="0"/>
        <v>44.053206138565585</v>
      </c>
      <c r="G47" s="8">
        <f t="shared" si="1"/>
        <v>153.53542096098803</v>
      </c>
    </row>
    <row r="48" spans="1:7" ht="15.6" x14ac:dyDescent="0.3">
      <c r="A48" s="10" t="s">
        <v>149</v>
      </c>
      <c r="B48" s="13" t="s">
        <v>34</v>
      </c>
      <c r="C48" s="14">
        <v>180854478.62</v>
      </c>
      <c r="D48" s="14">
        <v>767561317.90999997</v>
      </c>
      <c r="E48" s="14">
        <v>247159409.66999999</v>
      </c>
      <c r="F48" s="8">
        <f t="shared" si="0"/>
        <v>32.200607808506128</v>
      </c>
      <c r="G48" s="8">
        <f t="shared" si="1"/>
        <v>136.66203433607839</v>
      </c>
    </row>
    <row r="49" spans="1:7" ht="15.6" x14ac:dyDescent="0.3">
      <c r="A49" s="10" t="s">
        <v>18</v>
      </c>
      <c r="B49" s="13" t="s">
        <v>51</v>
      </c>
      <c r="C49" s="14">
        <v>954104073.08000004</v>
      </c>
      <c r="D49" s="14">
        <v>1808737594.0799999</v>
      </c>
      <c r="E49" s="14">
        <v>966560169.51999998</v>
      </c>
      <c r="F49" s="8">
        <f t="shared" si="0"/>
        <v>53.438385572542558</v>
      </c>
      <c r="G49" s="8">
        <f t="shared" si="1"/>
        <v>101.30552806464704</v>
      </c>
    </row>
    <row r="50" spans="1:7" ht="31.2" x14ac:dyDescent="0.3">
      <c r="A50" s="10" t="s">
        <v>41</v>
      </c>
      <c r="B50" s="13" t="s">
        <v>68</v>
      </c>
      <c r="C50" s="14">
        <v>21574370.899999999</v>
      </c>
      <c r="D50" s="14">
        <v>48801841.600000001</v>
      </c>
      <c r="E50" s="14">
        <v>21561357.399999999</v>
      </c>
      <c r="F50" s="8">
        <f t="shared" si="0"/>
        <v>44.181442120003929</v>
      </c>
      <c r="G50" s="8">
        <f t="shared" si="1"/>
        <v>99.939680744062855</v>
      </c>
    </row>
    <row r="51" spans="1:7" ht="15.6" x14ac:dyDescent="0.3">
      <c r="A51" s="10" t="s">
        <v>150</v>
      </c>
      <c r="B51" s="13" t="s">
        <v>98</v>
      </c>
      <c r="C51" s="14">
        <v>50087897.700000003</v>
      </c>
      <c r="D51" s="14">
        <v>284307882</v>
      </c>
      <c r="E51" s="14">
        <v>68089151.400000006</v>
      </c>
      <c r="F51" s="8">
        <f t="shared" si="0"/>
        <v>23.949090303447868</v>
      </c>
      <c r="G51" s="8">
        <f t="shared" si="1"/>
        <v>135.93932771508597</v>
      </c>
    </row>
    <row r="52" spans="1:7" ht="15.6" x14ac:dyDescent="0.3">
      <c r="A52" s="10" t="s">
        <v>37</v>
      </c>
      <c r="B52" s="13" t="s">
        <v>135</v>
      </c>
      <c r="C52" s="14">
        <v>4824059478.4399996</v>
      </c>
      <c r="D52" s="14">
        <v>9691179476.7299995</v>
      </c>
      <c r="E52" s="14">
        <v>4883019231.1700001</v>
      </c>
      <c r="F52" s="8">
        <f t="shared" si="0"/>
        <v>50.386222264223612</v>
      </c>
      <c r="G52" s="8">
        <f t="shared" si="1"/>
        <v>101.22220202701702</v>
      </c>
    </row>
    <row r="53" spans="1:7" ht="15.6" x14ac:dyDescent="0.3">
      <c r="A53" s="11" t="s">
        <v>32</v>
      </c>
      <c r="B53" s="12" t="s">
        <v>108</v>
      </c>
      <c r="C53" s="6">
        <f>C54+C55</f>
        <v>395754136.11000001</v>
      </c>
      <c r="D53" s="6">
        <f>D54+D55</f>
        <v>834573952.9000001</v>
      </c>
      <c r="E53" s="6">
        <f>E54+E55</f>
        <v>352570507.69999999</v>
      </c>
      <c r="F53" s="7">
        <f t="shared" si="0"/>
        <v>42.245568109917457</v>
      </c>
      <c r="G53" s="7">
        <f t="shared" si="1"/>
        <v>89.088268581481827</v>
      </c>
    </row>
    <row r="54" spans="1:7" ht="15.6" x14ac:dyDescent="0.3">
      <c r="A54" s="10" t="s">
        <v>70</v>
      </c>
      <c r="B54" s="13" t="s">
        <v>125</v>
      </c>
      <c r="C54" s="14">
        <v>378531723.54000002</v>
      </c>
      <c r="D54" s="14">
        <v>794059661.70000005</v>
      </c>
      <c r="E54" s="14">
        <v>334451257.07999998</v>
      </c>
      <c r="F54" s="8">
        <f t="shared" si="0"/>
        <v>42.119159706963863</v>
      </c>
      <c r="G54" s="8">
        <f t="shared" si="1"/>
        <v>88.354881845103279</v>
      </c>
    </row>
    <row r="55" spans="1:7" ht="15.6" x14ac:dyDescent="0.3">
      <c r="A55" s="10" t="s">
        <v>58</v>
      </c>
      <c r="B55" s="13" t="s">
        <v>25</v>
      </c>
      <c r="C55" s="14">
        <v>17222412.57</v>
      </c>
      <c r="D55" s="14">
        <v>40514291.200000003</v>
      </c>
      <c r="E55" s="14">
        <v>18119250.620000001</v>
      </c>
      <c r="F55" s="8">
        <f t="shared" si="0"/>
        <v>44.723109014924589</v>
      </c>
      <c r="G55" s="8">
        <f t="shared" si="1"/>
        <v>105.20738918751846</v>
      </c>
    </row>
    <row r="56" spans="1:7" ht="15.6" x14ac:dyDescent="0.3">
      <c r="A56" s="11" t="s">
        <v>56</v>
      </c>
      <c r="B56" s="12" t="s">
        <v>77</v>
      </c>
      <c r="C56" s="6">
        <f>C57+C58+C59+C60+C61+C62</f>
        <v>4890818574.8199997</v>
      </c>
      <c r="D56" s="6">
        <f>D57+D58+D59+D60+D61+D62</f>
        <v>7968247300.2600002</v>
      </c>
      <c r="E56" s="6">
        <f>E57+E58+E59+E60+E61+E62</f>
        <v>3563135996.3699999</v>
      </c>
      <c r="F56" s="7">
        <f t="shared" si="0"/>
        <v>44.71668438621046</v>
      </c>
      <c r="G56" s="7">
        <f t="shared" si="1"/>
        <v>72.853571275665985</v>
      </c>
    </row>
    <row r="57" spans="1:7" s="2" customFormat="1" ht="15.6" x14ac:dyDescent="0.3">
      <c r="A57" s="10" t="s">
        <v>45</v>
      </c>
      <c r="B57" s="13" t="s">
        <v>100</v>
      </c>
      <c r="C57" s="14">
        <v>2870555640.5599999</v>
      </c>
      <c r="D57" s="14">
        <v>4356687961.3100004</v>
      </c>
      <c r="E57" s="14">
        <v>1477971251.25</v>
      </c>
      <c r="F57" s="8">
        <f t="shared" si="0"/>
        <v>33.924193432609137</v>
      </c>
      <c r="G57" s="8">
        <f t="shared" si="1"/>
        <v>51.487288048583899</v>
      </c>
    </row>
    <row r="58" spans="1:7" s="9" customFormat="1" ht="15.6" x14ac:dyDescent="0.3">
      <c r="A58" s="10" t="s">
        <v>86</v>
      </c>
      <c r="B58" s="13" t="s">
        <v>113</v>
      </c>
      <c r="C58" s="14">
        <v>1061968629.39</v>
      </c>
      <c r="D58" s="14">
        <v>2284169191.5799999</v>
      </c>
      <c r="E58" s="14">
        <v>1149100656.21</v>
      </c>
      <c r="F58" s="8">
        <f t="shared" si="0"/>
        <v>50.307160277174866</v>
      </c>
      <c r="G58" s="8">
        <f t="shared" si="1"/>
        <v>108.20476466146172</v>
      </c>
    </row>
    <row r="59" spans="1:7" ht="15.6" x14ac:dyDescent="0.3">
      <c r="A59" s="10" t="s">
        <v>91</v>
      </c>
      <c r="B59" s="13" t="s">
        <v>0</v>
      </c>
      <c r="C59" s="14">
        <v>103090048.26000001</v>
      </c>
      <c r="D59" s="14">
        <v>117444238.81</v>
      </c>
      <c r="E59" s="14">
        <v>64251923.399999999</v>
      </c>
      <c r="F59" s="8">
        <f t="shared" si="0"/>
        <v>54.708450623913571</v>
      </c>
      <c r="G59" s="8">
        <f t="shared" si="1"/>
        <v>62.326019324340933</v>
      </c>
    </row>
    <row r="60" spans="1:7" ht="15.6" x14ac:dyDescent="0.3">
      <c r="A60" s="10" t="s">
        <v>120</v>
      </c>
      <c r="B60" s="13" t="s">
        <v>13</v>
      </c>
      <c r="C60" s="14">
        <v>57428925.469999999</v>
      </c>
      <c r="D60" s="14">
        <v>96449725</v>
      </c>
      <c r="E60" s="14">
        <v>57177370.159999996</v>
      </c>
      <c r="F60" s="8">
        <f t="shared" si="0"/>
        <v>59.282045811950212</v>
      </c>
      <c r="G60" s="8">
        <f t="shared" si="1"/>
        <v>99.561971066076424</v>
      </c>
    </row>
    <row r="61" spans="1:7" ht="31.2" x14ac:dyDescent="0.3">
      <c r="A61" s="10" t="s">
        <v>4</v>
      </c>
      <c r="B61" s="13" t="s">
        <v>30</v>
      </c>
      <c r="C61" s="14">
        <v>87029660</v>
      </c>
      <c r="D61" s="14">
        <v>169562917.16</v>
      </c>
      <c r="E61" s="14">
        <v>89590000</v>
      </c>
      <c r="F61" s="8">
        <f t="shared" si="0"/>
        <v>52.835844948021645</v>
      </c>
      <c r="G61" s="8">
        <f t="shared" si="1"/>
        <v>102.94191658338087</v>
      </c>
    </row>
    <row r="62" spans="1:7" ht="15.6" x14ac:dyDescent="0.3">
      <c r="A62" s="10" t="s">
        <v>44</v>
      </c>
      <c r="B62" s="13" t="s">
        <v>74</v>
      </c>
      <c r="C62" s="14">
        <v>710745671.13999999</v>
      </c>
      <c r="D62" s="14">
        <v>943933266.39999998</v>
      </c>
      <c r="E62" s="14">
        <v>725044795.35000002</v>
      </c>
      <c r="F62" s="8">
        <f t="shared" si="0"/>
        <v>76.811022681211014</v>
      </c>
      <c r="G62" s="8">
        <f t="shared" si="1"/>
        <v>102.01184823075531</v>
      </c>
    </row>
    <row r="63" spans="1:7" ht="15.6" x14ac:dyDescent="0.3">
      <c r="A63" s="11" t="s">
        <v>59</v>
      </c>
      <c r="B63" s="12" t="s">
        <v>12</v>
      </c>
      <c r="C63" s="6">
        <f>C64+C65+C66+C67+C68</f>
        <v>7938736178.75</v>
      </c>
      <c r="D63" s="6">
        <f>D64+D65+D66+D67+D68</f>
        <v>21824113591.579998</v>
      </c>
      <c r="E63" s="6">
        <f>E64+E65+E66+E67+E68</f>
        <v>9682402025.2299995</v>
      </c>
      <c r="F63" s="7">
        <f t="shared" si="0"/>
        <v>44.365614138691001</v>
      </c>
      <c r="G63" s="7">
        <f t="shared" si="1"/>
        <v>121.96402307898018</v>
      </c>
    </row>
    <row r="64" spans="1:7" s="1" customFormat="1" ht="15.6" x14ac:dyDescent="0.3">
      <c r="A64" s="10" t="s">
        <v>111</v>
      </c>
      <c r="B64" s="13" t="s">
        <v>23</v>
      </c>
      <c r="C64" s="14">
        <v>71545689.719999999</v>
      </c>
      <c r="D64" s="14">
        <v>167258803</v>
      </c>
      <c r="E64" s="14">
        <v>78038167.349999994</v>
      </c>
      <c r="F64" s="8">
        <f t="shared" si="0"/>
        <v>46.657136097045957</v>
      </c>
      <c r="G64" s="8">
        <f t="shared" si="1"/>
        <v>109.07458947619185</v>
      </c>
    </row>
    <row r="65" spans="1:7" s="9" customFormat="1" ht="15.6" x14ac:dyDescent="0.3">
      <c r="A65" s="10" t="s">
        <v>127</v>
      </c>
      <c r="B65" s="13" t="s">
        <v>42</v>
      </c>
      <c r="C65" s="14">
        <v>842735340.36000001</v>
      </c>
      <c r="D65" s="14">
        <v>1872984073.8900001</v>
      </c>
      <c r="E65" s="14">
        <v>818292324.20000005</v>
      </c>
      <c r="F65" s="8">
        <f t="shared" si="0"/>
        <v>43.68923022930403</v>
      </c>
      <c r="G65" s="8">
        <f t="shared" si="1"/>
        <v>97.099561987093324</v>
      </c>
    </row>
    <row r="66" spans="1:7" ht="15.6" x14ac:dyDescent="0.3">
      <c r="A66" s="10" t="s">
        <v>66</v>
      </c>
      <c r="B66" s="13" t="s">
        <v>60</v>
      </c>
      <c r="C66" s="14">
        <v>5657613951.4899998</v>
      </c>
      <c r="D66" s="14">
        <v>13153816652.450001</v>
      </c>
      <c r="E66" s="14">
        <v>5825467694.9899998</v>
      </c>
      <c r="F66" s="8">
        <f t="shared" si="0"/>
        <v>44.287280634286184</v>
      </c>
      <c r="G66" s="8">
        <f t="shared" si="1"/>
        <v>102.9668645640941</v>
      </c>
    </row>
    <row r="67" spans="1:7" ht="15.6" x14ac:dyDescent="0.3">
      <c r="A67" s="10" t="s">
        <v>80</v>
      </c>
      <c r="B67" s="13" t="s">
        <v>73</v>
      </c>
      <c r="C67" s="14">
        <v>1270676000.1400001</v>
      </c>
      <c r="D67" s="14">
        <v>6092478036.7600002</v>
      </c>
      <c r="E67" s="14">
        <v>2800305143.3899999</v>
      </c>
      <c r="F67" s="8">
        <f t="shared" si="0"/>
        <v>45.96331946531253</v>
      </c>
      <c r="G67" s="8">
        <f t="shared" si="1"/>
        <v>220.37916377435857</v>
      </c>
    </row>
    <row r="68" spans="1:7" ht="15.6" x14ac:dyDescent="0.3">
      <c r="A68" s="10" t="s">
        <v>116</v>
      </c>
      <c r="B68" s="13" t="s">
        <v>105</v>
      </c>
      <c r="C68" s="14">
        <v>96165197.040000007</v>
      </c>
      <c r="D68" s="14">
        <v>537576025.48000002</v>
      </c>
      <c r="E68" s="14">
        <v>160298695.30000001</v>
      </c>
      <c r="F68" s="8">
        <f t="shared" si="0"/>
        <v>29.81879542653893</v>
      </c>
      <c r="G68" s="8">
        <f t="shared" si="1"/>
        <v>166.69096537422331</v>
      </c>
    </row>
    <row r="69" spans="1:7" ht="15.6" x14ac:dyDescent="0.3">
      <c r="A69" s="11" t="s">
        <v>40</v>
      </c>
      <c r="B69" s="12" t="s">
        <v>133</v>
      </c>
      <c r="C69" s="6">
        <f>C70+C71+C72+C73</f>
        <v>1007513137.0500001</v>
      </c>
      <c r="D69" s="6">
        <f>D70+D71+D72+D73</f>
        <v>3214632801.29</v>
      </c>
      <c r="E69" s="6">
        <f>E70+E71+E72+E73</f>
        <v>1118138270.3099999</v>
      </c>
      <c r="F69" s="7">
        <f t="shared" si="0"/>
        <v>34.782768030653529</v>
      </c>
      <c r="G69" s="7">
        <f t="shared" si="1"/>
        <v>110.98001893890044</v>
      </c>
    </row>
    <row r="70" spans="1:7" s="1" customFormat="1" ht="15.6" x14ac:dyDescent="0.3">
      <c r="A70" s="10" t="s">
        <v>38</v>
      </c>
      <c r="B70" s="13" t="s">
        <v>1</v>
      </c>
      <c r="C70" s="14">
        <v>140634857.31999999</v>
      </c>
      <c r="D70" s="14">
        <v>802241319</v>
      </c>
      <c r="E70" s="14">
        <v>162370206.81999999</v>
      </c>
      <c r="F70" s="8">
        <f t="shared" si="0"/>
        <v>20.239571681797155</v>
      </c>
      <c r="G70" s="8">
        <f t="shared" si="1"/>
        <v>115.45516518038161</v>
      </c>
    </row>
    <row r="71" spans="1:7" s="9" customFormat="1" ht="15.6" x14ac:dyDescent="0.3">
      <c r="A71" s="10" t="s">
        <v>114</v>
      </c>
      <c r="B71" s="13" t="s">
        <v>14</v>
      </c>
      <c r="C71" s="14">
        <v>773378015.88</v>
      </c>
      <c r="D71" s="14">
        <v>2138855893.29</v>
      </c>
      <c r="E71" s="14">
        <v>814250328.69000006</v>
      </c>
      <c r="F71" s="8">
        <f t="shared" si="0"/>
        <v>38.069433814800661</v>
      </c>
      <c r="G71" s="8">
        <f t="shared" si="1"/>
        <v>105.28490750587123</v>
      </c>
    </row>
    <row r="72" spans="1:7" ht="15.6" x14ac:dyDescent="0.3">
      <c r="A72" s="10" t="s">
        <v>31</v>
      </c>
      <c r="B72" s="13" t="s">
        <v>27</v>
      </c>
      <c r="C72" s="14">
        <v>86773476.280000001</v>
      </c>
      <c r="D72" s="14">
        <v>257021586</v>
      </c>
      <c r="E72" s="14">
        <v>134047957.3</v>
      </c>
      <c r="F72" s="8">
        <f t="shared" si="0"/>
        <v>52.15435768885186</v>
      </c>
      <c r="G72" s="8">
        <f t="shared" ref="G72:G84" si="2">E72/C72*100</f>
        <v>154.48033552033235</v>
      </c>
    </row>
    <row r="73" spans="1:7" ht="16.8" customHeight="1" x14ac:dyDescent="0.3">
      <c r="A73" s="10" t="s">
        <v>143</v>
      </c>
      <c r="B73" s="13" t="s">
        <v>63</v>
      </c>
      <c r="C73" s="14">
        <v>6726787.5700000003</v>
      </c>
      <c r="D73" s="14">
        <v>16514003</v>
      </c>
      <c r="E73" s="14">
        <v>7469777.5</v>
      </c>
      <c r="F73" s="8">
        <f t="shared" si="0"/>
        <v>45.232991056135816</v>
      </c>
      <c r="G73" s="8">
        <f t="shared" si="2"/>
        <v>111.04524146583093</v>
      </c>
    </row>
    <row r="74" spans="1:7" ht="15.6" x14ac:dyDescent="0.3">
      <c r="A74" s="11" t="s">
        <v>101</v>
      </c>
      <c r="B74" s="12" t="s">
        <v>106</v>
      </c>
      <c r="C74" s="6">
        <f>C75+C76+C77</f>
        <v>75375163.310000002</v>
      </c>
      <c r="D74" s="6">
        <f>D75+D76+D77</f>
        <v>188938232.53</v>
      </c>
      <c r="E74" s="6">
        <f>E75+E76+E77</f>
        <v>85811623.379999995</v>
      </c>
      <c r="F74" s="7">
        <f t="shared" ref="F74:F84" si="3">E74/D74*100</f>
        <v>45.417818421888036</v>
      </c>
      <c r="G74" s="7">
        <f t="shared" si="2"/>
        <v>113.84601984486234</v>
      </c>
    </row>
    <row r="75" spans="1:7" s="1" customFormat="1" ht="15.6" x14ac:dyDescent="0.3">
      <c r="A75" s="10" t="s">
        <v>123</v>
      </c>
      <c r="B75" s="13" t="s">
        <v>119</v>
      </c>
      <c r="C75" s="14">
        <v>21649511.149999999</v>
      </c>
      <c r="D75" s="14">
        <v>58945447.530000001</v>
      </c>
      <c r="E75" s="14">
        <v>31443406.329999998</v>
      </c>
      <c r="F75" s="8">
        <f t="shared" si="3"/>
        <v>53.343231152833347</v>
      </c>
      <c r="G75" s="8">
        <f t="shared" si="2"/>
        <v>145.23841260036949</v>
      </c>
    </row>
    <row r="76" spans="1:7" s="9" customFormat="1" ht="15.6" x14ac:dyDescent="0.3">
      <c r="A76" s="10" t="s">
        <v>142</v>
      </c>
      <c r="B76" s="13" t="s">
        <v>136</v>
      </c>
      <c r="C76" s="14">
        <v>37215857.719999999</v>
      </c>
      <c r="D76" s="14">
        <v>88942352</v>
      </c>
      <c r="E76" s="14">
        <v>34620647.060000002</v>
      </c>
      <c r="F76" s="8">
        <f t="shared" si="3"/>
        <v>38.924816222534794</v>
      </c>
      <c r="G76" s="8">
        <f t="shared" si="2"/>
        <v>93.02659989855529</v>
      </c>
    </row>
    <row r="77" spans="1:7" ht="16.2" customHeight="1" x14ac:dyDescent="0.3">
      <c r="A77" s="10" t="s">
        <v>88</v>
      </c>
      <c r="B77" s="13" t="s">
        <v>19</v>
      </c>
      <c r="C77" s="14">
        <v>16509794.439999999</v>
      </c>
      <c r="D77" s="14">
        <v>41050433</v>
      </c>
      <c r="E77" s="14">
        <v>19747569.989999998</v>
      </c>
      <c r="F77" s="8">
        <f t="shared" si="3"/>
        <v>48.105631407103544</v>
      </c>
      <c r="G77" s="8">
        <f t="shared" si="2"/>
        <v>119.61124084110644</v>
      </c>
    </row>
    <row r="78" spans="1:7" ht="31.2" x14ac:dyDescent="0.3">
      <c r="A78" s="11" t="s">
        <v>154</v>
      </c>
      <c r="B78" s="12" t="s">
        <v>72</v>
      </c>
      <c r="C78" s="6">
        <f>C79</f>
        <v>21676517.710000001</v>
      </c>
      <c r="D78" s="6">
        <f>D79</f>
        <v>101273256.84999999</v>
      </c>
      <c r="E78" s="6">
        <f>E79</f>
        <v>5520041.7300000004</v>
      </c>
      <c r="F78" s="7">
        <f t="shared" si="3"/>
        <v>5.4506410692172782</v>
      </c>
      <c r="G78" s="7">
        <f t="shared" si="2"/>
        <v>25.465537425568346</v>
      </c>
    </row>
    <row r="79" spans="1:7" s="1" customFormat="1" ht="31.2" x14ac:dyDescent="0.3">
      <c r="A79" s="10" t="s">
        <v>155</v>
      </c>
      <c r="B79" s="13" t="s">
        <v>92</v>
      </c>
      <c r="C79" s="14">
        <v>21676517.710000001</v>
      </c>
      <c r="D79" s="14">
        <v>101273256.84999999</v>
      </c>
      <c r="E79" s="14">
        <v>5520041.7300000004</v>
      </c>
      <c r="F79" s="8">
        <f t="shared" si="3"/>
        <v>5.4506410692172782</v>
      </c>
      <c r="G79" s="8">
        <f t="shared" si="2"/>
        <v>25.465537425568346</v>
      </c>
    </row>
    <row r="80" spans="1:7" s="9" customFormat="1" ht="46.8" x14ac:dyDescent="0.3">
      <c r="A80" s="11" t="s">
        <v>151</v>
      </c>
      <c r="B80" s="12" t="s">
        <v>50</v>
      </c>
      <c r="C80" s="6">
        <f>C81+C82+C83</f>
        <v>1529954197.3699999</v>
      </c>
      <c r="D80" s="6">
        <f>D81+D82+D83</f>
        <v>3292504417.6999998</v>
      </c>
      <c r="E80" s="6">
        <f>E81+E82+E83</f>
        <v>1461728228.3599999</v>
      </c>
      <c r="F80" s="7">
        <f t="shared" si="3"/>
        <v>44.395634535886195</v>
      </c>
      <c r="G80" s="7">
        <f t="shared" si="2"/>
        <v>95.540652842596145</v>
      </c>
    </row>
    <row r="81" spans="1:7" s="1" customFormat="1" ht="46.8" x14ac:dyDescent="0.3">
      <c r="A81" s="10" t="s">
        <v>121</v>
      </c>
      <c r="B81" s="13" t="s">
        <v>62</v>
      </c>
      <c r="C81" s="14">
        <v>1173739281</v>
      </c>
      <c r="D81" s="14">
        <v>2415753000</v>
      </c>
      <c r="E81" s="14">
        <v>1239130551</v>
      </c>
      <c r="F81" s="8">
        <f t="shared" si="3"/>
        <v>51.293760206444951</v>
      </c>
      <c r="G81" s="8">
        <f t="shared" si="2"/>
        <v>105.57119209167882</v>
      </c>
    </row>
    <row r="82" spans="1:7" s="9" customFormat="1" ht="15.6" x14ac:dyDescent="0.3">
      <c r="A82" s="10" t="s">
        <v>90</v>
      </c>
      <c r="B82" s="13" t="s">
        <v>76</v>
      </c>
      <c r="C82" s="14">
        <v>341830960</v>
      </c>
      <c r="D82" s="14">
        <v>685321427</v>
      </c>
      <c r="E82" s="14">
        <v>207847800</v>
      </c>
      <c r="F82" s="8">
        <f t="shared" si="3"/>
        <v>30.328513280236315</v>
      </c>
      <c r="G82" s="8">
        <f t="shared" si="2"/>
        <v>60.80426418952807</v>
      </c>
    </row>
    <row r="83" spans="1:7" ht="15.6" x14ac:dyDescent="0.3">
      <c r="A83" s="10" t="s">
        <v>84</v>
      </c>
      <c r="B83" s="13" t="s">
        <v>97</v>
      </c>
      <c r="C83" s="14">
        <v>14383956.369999999</v>
      </c>
      <c r="D83" s="14">
        <v>191429990.69999999</v>
      </c>
      <c r="E83" s="14">
        <v>14749877.359999999</v>
      </c>
      <c r="F83" s="8">
        <f t="shared" si="3"/>
        <v>7.7051026884890295</v>
      </c>
      <c r="G83" s="8">
        <f t="shared" si="2"/>
        <v>102.54395230760839</v>
      </c>
    </row>
    <row r="84" spans="1:7" s="1" customFormat="1" ht="18" customHeight="1" x14ac:dyDescent="0.3">
      <c r="A84" s="20" t="s">
        <v>146</v>
      </c>
      <c r="B84" s="21"/>
      <c r="C84" s="17">
        <f>C7+C16+C19+C24+C35+C40+C45+C53+C56+C63+C69+C74+C78+C80</f>
        <v>33017083222.769997</v>
      </c>
      <c r="D84" s="17">
        <f>D7+D16+D19+D24+D35+D40+D45+D53+D56+D63+D69+D74+D78+D80</f>
        <v>79434394461.910004</v>
      </c>
      <c r="E84" s="17">
        <f>E7+E16+E19+E24+E35+E40+E45+E53+E56+E63+E69+E74+E78+E80</f>
        <v>32246571355.32</v>
      </c>
      <c r="F84" s="18">
        <f t="shared" si="3"/>
        <v>40.595225246895687</v>
      </c>
      <c r="G84" s="18">
        <f t="shared" si="2"/>
        <v>97.666323635400303</v>
      </c>
    </row>
  </sheetData>
  <mergeCells count="11">
    <mergeCell ref="G4:G6"/>
    <mergeCell ref="A2:G2"/>
    <mergeCell ref="F4:F6"/>
    <mergeCell ref="D4:D6"/>
    <mergeCell ref="E4:E6"/>
    <mergeCell ref="C4:C6"/>
    <mergeCell ref="A84:B84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2021-07-28T06:59:24Z</dcterms:modified>
</cp:coreProperties>
</file>